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45" windowHeight="6810" activeTab="0"/>
  </bookViews>
  <sheets>
    <sheet name="Prisliste" sheetId="1" r:id="rId1"/>
    <sheet name="Lejebetingelser" sheetId="2" r:id="rId2"/>
    <sheet name="Aflevering service" sheetId="3" r:id="rId3"/>
  </sheets>
  <definedNames>
    <definedName name="solver_lin" localSheetId="0" hidden="1">0</definedName>
    <definedName name="solver_num" localSheetId="0" hidden="1">0</definedName>
    <definedName name="solver_opt" localSheetId="0" hidden="1">'Prisliste'!$J$7</definedName>
    <definedName name="solver_typ" localSheetId="0" hidden="1">1</definedName>
    <definedName name="solver_val" localSheetId="0" hidden="1">0</definedName>
    <definedName name="_xlnm.Print_Area" localSheetId="0">'Prisliste'!$A$1:$W$46</definedName>
  </definedNames>
  <calcPr fullCalcOnLoad="1"/>
</workbook>
</file>

<file path=xl/sharedStrings.xml><?xml version="1.0" encoding="utf-8"?>
<sst xmlns="http://schemas.openxmlformats.org/spreadsheetml/2006/main" count="224" uniqueCount="205">
  <si>
    <t>Festtelt 6 x 6 m</t>
  </si>
  <si>
    <t>Glas Elegance</t>
  </si>
  <si>
    <t>Bord 200 x 80 cm</t>
  </si>
  <si>
    <t xml:space="preserve"> Portionsglas</t>
  </si>
  <si>
    <t>Kop m/underkop</t>
  </si>
  <si>
    <t>Sukker &amp; flødesæt</t>
  </si>
  <si>
    <t>Salt &amp; peber</t>
  </si>
  <si>
    <t>Stole Cafe Hvide</t>
  </si>
  <si>
    <t xml:space="preserve">          Lysestager</t>
  </si>
  <si>
    <t xml:space="preserve">     Festtelte</t>
  </si>
  <si>
    <t xml:space="preserve">             Glasvarer</t>
  </si>
  <si>
    <t>Juke Box</t>
  </si>
  <si>
    <t>Askebæger hvide 8,5 cm</t>
  </si>
  <si>
    <t>KR</t>
  </si>
  <si>
    <t>Vandglas 16 cl</t>
  </si>
  <si>
    <t>Frokost tallerken 21 cm</t>
  </si>
  <si>
    <t>Dyb Tallerken 23 cm</t>
  </si>
  <si>
    <t>Kage tallerken 17 cm</t>
  </si>
  <si>
    <t>Moms</t>
  </si>
  <si>
    <t>Pris inkl. Moms</t>
  </si>
  <si>
    <t>Pris eksl. Moms</t>
  </si>
  <si>
    <t>Andre kombinationer</t>
  </si>
  <si>
    <t>er mulige</t>
  </si>
  <si>
    <t>Ved dimensionering af</t>
  </si>
  <si>
    <t>telte, regn med 1 m2</t>
  </si>
  <si>
    <t>pr. person. HUSK at</t>
  </si>
  <si>
    <t>tillægge plads til evt.:</t>
  </si>
  <si>
    <t>Buffet, musik, dansegulv</t>
  </si>
  <si>
    <t>gavebord og lign.</t>
  </si>
  <si>
    <t>Runde borde  kræver ekstra</t>
  </si>
  <si>
    <t>plads (ca. 1½ m2 pr. person)</t>
  </si>
  <si>
    <t>Suppegryde 220 volt m/ thermos.</t>
  </si>
  <si>
    <t>opv</t>
  </si>
  <si>
    <t>Gulv pr. m2</t>
  </si>
  <si>
    <t>Porcelæn</t>
  </si>
  <si>
    <t>Flad Tallerken  26 cm</t>
  </si>
  <si>
    <t xml:space="preserve">            Bestik </t>
  </si>
  <si>
    <t>Stk</t>
  </si>
  <si>
    <t>samlet pris</t>
  </si>
  <si>
    <r>
      <t xml:space="preserve">        </t>
    </r>
    <r>
      <rPr>
        <b/>
        <sz val="10"/>
        <rFont val="Arial"/>
        <family val="2"/>
      </rPr>
      <t>Borde + Stole</t>
    </r>
  </si>
  <si>
    <t>Levering / afhentning</t>
  </si>
  <si>
    <t>MG Udlejning</t>
  </si>
  <si>
    <t>Lindeballe Skovvej 4</t>
  </si>
  <si>
    <t>7321 Gadbjerg</t>
  </si>
  <si>
    <t>Tlf: 75738130  Email: hm@mgudlejning.dk</t>
  </si>
  <si>
    <t>Hr./Fru</t>
  </si>
  <si>
    <t>Adresse:</t>
  </si>
  <si>
    <t>www.mgudlejning.dk</t>
  </si>
  <si>
    <t xml:space="preserve">Erstatningspriser:           Kasser= 200,-  Låg= 150,-  + moms </t>
  </si>
  <si>
    <t>Bøjlestativ m/  25 bøjler</t>
  </si>
  <si>
    <t>Sølv lysestager 3 armet</t>
  </si>
  <si>
    <t>Hynder</t>
  </si>
  <si>
    <t>Glasskåle 14 cm</t>
  </si>
  <si>
    <t>Glasfade fiskeformet 23 cm</t>
  </si>
  <si>
    <t>Glasfade fiskeformet 30 cm</t>
  </si>
  <si>
    <t>Thermokande Kaffe</t>
  </si>
  <si>
    <t>Softice Mix</t>
  </si>
  <si>
    <t xml:space="preserve">Softice maskine  </t>
  </si>
  <si>
    <t>samlet</t>
  </si>
  <si>
    <t>pris</t>
  </si>
  <si>
    <t xml:space="preserve">Opvask </t>
  </si>
  <si>
    <t>Udskrevet d.</t>
  </si>
  <si>
    <t>Vi bestræber os på at levere service der er klar til at</t>
  </si>
  <si>
    <t>sætte direkte på bordet fra emballagen.</t>
  </si>
  <si>
    <t>Dette gør at vi kontrollerer alt service når det kommer hjem</t>
  </si>
  <si>
    <t>Vi kontrollerer antal og om det er rent.</t>
  </si>
  <si>
    <t>Med rent mener vi at servicen ikke har kalkpletter, rester</t>
  </si>
  <si>
    <t>efter skyllemiddel, aftørret med et ikke helt rent viskestykke osv.</t>
  </si>
  <si>
    <t>Kontrollen foregår stikprøvevis ved at holde glas og bestik op i lyset</t>
  </si>
  <si>
    <t>Vi ved jo at vore kunder gør det på samme måde når det sættes på bordet.</t>
  </si>
  <si>
    <t>Vi har ved gennemgangen fundet følgende:</t>
  </si>
  <si>
    <t>Hvis varerne ikke har været i orden på leveringstidspunktet er det snarest</t>
  </si>
  <si>
    <t>herefter man skal gøre opmærksom på problemet.</t>
  </si>
  <si>
    <t>Lejebetingelser</t>
  </si>
  <si>
    <t>Leveringsforhold:</t>
  </si>
  <si>
    <t>Ansvar:</t>
  </si>
  <si>
    <t>Lejeren har hele ansvaret for det lejede, indtil det afhentes efter endt brug.</t>
  </si>
  <si>
    <t>For personskade eller skade på genstande der befinder sig i eller ved teltet har udlejeren ingen erstatningspligt.</t>
  </si>
  <si>
    <t>Eventuel reetablering af asfalt, brosten, græsarealer mv. er udlejer uvedkommende.</t>
  </si>
  <si>
    <t>Ansvar overfor offentlige myndigheder (tilladelser mv.) er udlejer uvedkommende</t>
  </si>
  <si>
    <t>Montering og demontering:</t>
  </si>
  <si>
    <t>Teltpladsen skal være nogenlunde jævn, græsset skal være slået og pladsen ryddet.</t>
  </si>
  <si>
    <t>Jordbunden skal være af en sådan beskaffenhed, så teltpælene ikke kan gå løse.</t>
  </si>
  <si>
    <t>Opstilling af borde, bænke og stole er udlejeren uvedkommende.</t>
  </si>
  <si>
    <t>Tilsmudset gulv vil blive rengjort, ligesom stifter, clips og tape på inventar og teltdug fjernes på regning efter timeforbrug.</t>
  </si>
  <si>
    <t>Al affald, også papir skal være fjernet inden teltet afhentes.</t>
  </si>
  <si>
    <t>Såfremt noget af det lejede materiel mangler eller er beskadiget skal det erstattes.</t>
  </si>
  <si>
    <t>Såfremt anden aftale ikke foreligger, skal der være køremulighed til og på teltpladsen med lastbil.</t>
  </si>
  <si>
    <t>Reklamation skal ske omgående ved opstilling.</t>
  </si>
  <si>
    <t>Betaling:</t>
  </si>
  <si>
    <t xml:space="preserve">Udlejeren har intet ansvar i forbindelse med evt. beskadigelse af gas,- vandledninger, telefon eller strømførende kabler </t>
  </si>
  <si>
    <t>der måtte være nedgravet hvor teltet skal stå.</t>
  </si>
  <si>
    <t xml:space="preserve">I tilfælde af strejke, lockout eller anden arbejdsstandsning, krig, ildsvåde, orkan, storm, ulykkestilfælde, havari eller anden form for force majeure </t>
  </si>
  <si>
    <t>som forhindrer eller i væsentlig grad vanskeliggør teltets opstilling/ nedtagning udsættes opstilling nedtagning uden ansvar for udlejer</t>
  </si>
  <si>
    <t>så længe denne tilstand varer.</t>
  </si>
  <si>
    <t>Betaling sker netto kontant. (8 dage)</t>
  </si>
  <si>
    <t xml:space="preserve">På gulvet skal stifter, clips, tape mv. være fjernet. Der må ikke slås søm i. </t>
  </si>
  <si>
    <t>Borde, og stole skal efter endt brug sammenstilles rengjort</t>
  </si>
  <si>
    <t>Evt. gulv følger jordoverflade</t>
  </si>
  <si>
    <t>Såfremt kontrakten/aftalen, ligegyldigt af hvilken grund, annulleres skal lejen betales minus 50 % af lejeprisen.</t>
  </si>
  <si>
    <t>Dette er gældende hvis aftalen annuleres så sent at udlejer ikke med rimelighed kan forvente at leje udstyret ud igen</t>
  </si>
  <si>
    <t>Ovenstående er udelukkende udlejers vurdering</t>
  </si>
  <si>
    <t>Aflevering af service:</t>
  </si>
  <si>
    <t>Med venlig hilsen</t>
  </si>
  <si>
    <t>MG udlejning</t>
  </si>
  <si>
    <t xml:space="preserve">Leveringsbetingelser:    </t>
  </si>
  <si>
    <t xml:space="preserve">                                         </t>
  </si>
  <si>
    <t>Salat &amp; Kartoffelskåle</t>
  </si>
  <si>
    <t>Saucekander</t>
  </si>
  <si>
    <t>Sauceske</t>
  </si>
  <si>
    <t>Kartoffelske</t>
  </si>
  <si>
    <t>Porcelæns lysestager hvid</t>
  </si>
  <si>
    <t>til kuvertpris</t>
  </si>
  <si>
    <t>Festtelt 9 x 3 m</t>
  </si>
  <si>
    <t>Festtelt 9 x 6 m</t>
  </si>
  <si>
    <t>Festtelt 9 x 9 m</t>
  </si>
  <si>
    <t>Festtelt 9 x 12 m</t>
  </si>
  <si>
    <t>Festtelt 9 x 15 m</t>
  </si>
  <si>
    <t>Salatbestik (sæt)</t>
  </si>
  <si>
    <t>Kagegaffel</t>
  </si>
  <si>
    <t>Glasskåle 24 cm</t>
  </si>
  <si>
    <t>Varmeblæser (380 V eller Gas)</t>
  </si>
  <si>
    <t>Slushice</t>
  </si>
  <si>
    <t>Gas for gasvarmer (dagspris)</t>
  </si>
  <si>
    <t>Udlejer stiller op</t>
  </si>
  <si>
    <t>Udlejer lægger gulv</t>
  </si>
  <si>
    <t>Faktura</t>
  </si>
  <si>
    <t>Faktura dato</t>
  </si>
  <si>
    <t>Gå til fakturering</t>
  </si>
  <si>
    <t xml:space="preserve">Pr. efterflg. 3 m </t>
  </si>
  <si>
    <t>Festtelt 6 x 3 m</t>
  </si>
  <si>
    <t>Festtelt 6 x 9 m</t>
  </si>
  <si>
    <t>Festtelt 6 x  12 m</t>
  </si>
  <si>
    <t>Pr efterflg. 3 m</t>
  </si>
  <si>
    <t>Runde borde ø 160 cm</t>
  </si>
  <si>
    <t>Banquet stol - polster</t>
  </si>
  <si>
    <t>Grill / Steakkniv stål</t>
  </si>
  <si>
    <t xml:space="preserve"> Glaskander 1,2 ltr.</t>
  </si>
  <si>
    <t>Glasvase høj - 1 blomst</t>
  </si>
  <si>
    <t>OPVASK J / N-------------------&gt;</t>
  </si>
  <si>
    <t>Ølglas plast</t>
  </si>
  <si>
    <t>Stofduge &amp; servietter</t>
  </si>
  <si>
    <t>Diverse</t>
  </si>
  <si>
    <t>Dug stof 140 x 140 cm til ståborde</t>
  </si>
  <si>
    <t>Popcorn's maskine</t>
  </si>
  <si>
    <t>Popcorn (afhængig af arrangement)</t>
  </si>
  <si>
    <t>Kaffemaskine 2x10 L  (400 volt)</t>
  </si>
  <si>
    <t>Fadøl</t>
  </si>
  <si>
    <t>Fustager  30 liter (Alm. &amp; Classic)</t>
  </si>
  <si>
    <t>Bænke 220 x 30 cm</t>
  </si>
  <si>
    <t>Bord &amp; bænksæt 220 cm</t>
  </si>
  <si>
    <t xml:space="preserve">                                                                                                                                                                                       </t>
  </si>
  <si>
    <t>ver. 3</t>
  </si>
  <si>
    <t>Snapseglas "svinger"</t>
  </si>
  <si>
    <t>Lange skeer ( buffet)</t>
  </si>
  <si>
    <t>Brødkurv</t>
  </si>
  <si>
    <t>Bestilles senest 14 dage før brug</t>
  </si>
  <si>
    <t>Saft pr. liter</t>
  </si>
  <si>
    <t>Stor grill  60x100 cm på ben</t>
  </si>
  <si>
    <t>Havefakler</t>
  </si>
  <si>
    <t>Erstatningspærer</t>
  </si>
  <si>
    <t>Betonklodser</t>
  </si>
  <si>
    <t>Festtelt 9 x 18 m</t>
  </si>
  <si>
    <t>Festtelt 6 x  15 m</t>
  </si>
  <si>
    <t>Festtelt 6 x  18 m</t>
  </si>
  <si>
    <t>Hvidvinsglas 19,0 cl.</t>
  </si>
  <si>
    <t>Champagne/velkomstglas 14 cl</t>
  </si>
  <si>
    <t>Rødvinsglas 24,5 cl.</t>
  </si>
  <si>
    <t>Portvinsglas 6,5 cl.</t>
  </si>
  <si>
    <t>Cognacglas 14 cl</t>
  </si>
  <si>
    <t>Øl/vand glas 35,0 cl.</t>
  </si>
  <si>
    <t>Middags Knive</t>
  </si>
  <si>
    <t>Middags Gafler</t>
  </si>
  <si>
    <t>Dessertske</t>
  </si>
  <si>
    <t>Spiseske</t>
  </si>
  <si>
    <t>Teske</t>
  </si>
  <si>
    <t>Thermokande The</t>
  </si>
  <si>
    <t>Kaffemaskine Mondo 1.8 L</t>
  </si>
  <si>
    <t>Mandetimer</t>
  </si>
  <si>
    <t>Fade 55 x 36 cm oval</t>
  </si>
  <si>
    <t>Lysestage glas fyrfad</t>
  </si>
  <si>
    <t xml:space="preserve">Ståbord 80 x H=110 cm </t>
  </si>
  <si>
    <t>Kagespade</t>
  </si>
  <si>
    <t>Festtelt 6 x  21 m</t>
  </si>
  <si>
    <t xml:space="preserve">Fod til havefakler </t>
  </si>
  <si>
    <t>SE.nummer</t>
  </si>
  <si>
    <t>Hjælp til opstilling af telte: Lejer stiller med 2-4 hjælpere</t>
  </si>
  <si>
    <t>Med gulv: 4 hjælpere</t>
  </si>
  <si>
    <t xml:space="preserve"> lys kæde (40 w pærer) 20 m</t>
  </si>
  <si>
    <t>Leveringsomkostninger</t>
  </si>
  <si>
    <t>Kaffekrus</t>
  </si>
  <si>
    <t>Ituslåede eller bortkomne varer erstattes af lejer.</t>
  </si>
  <si>
    <t xml:space="preserve">Dug stof 140 x 180 cm </t>
  </si>
  <si>
    <t xml:space="preserve">Dug stof 140 x 250 cm </t>
  </si>
  <si>
    <t>Dug runde borde 180x180</t>
  </si>
  <si>
    <t xml:space="preserve">Servietter stof </t>
  </si>
  <si>
    <t>Se hjemmeside for farver</t>
  </si>
  <si>
    <t xml:space="preserve">Tlf: </t>
  </si>
  <si>
    <t>n</t>
  </si>
  <si>
    <t>Levering fadøl</t>
  </si>
  <si>
    <t>Fadøls maskine 2 haner</t>
  </si>
  <si>
    <t>Fadøls maskine 1 hane</t>
  </si>
  <si>
    <t>Festtelt 9 x 21m</t>
  </si>
  <si>
    <t>PRISLISTE 2018</t>
  </si>
  <si>
    <t xml:space="preserve">Bruges:  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</si>
</sst>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L48"/>
      <family val="0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u val="single"/>
      <sz val="18"/>
      <name val="Times New Roman"/>
      <family val="1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4"/>
      <color indexed="12"/>
      <name val="Arial"/>
      <family val="2"/>
    </font>
    <font>
      <u val="single"/>
      <sz val="14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3" applyNumberFormat="0" applyAlignment="0" applyProtection="0"/>
    <xf numFmtId="0" fontId="5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33" borderId="13" xfId="0" applyFill="1" applyBorder="1" applyAlignment="1">
      <alignment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2" fontId="2" fillId="33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2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2" fillId="0" borderId="12" xfId="0" applyNumberFormat="1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17" fillId="0" borderId="0" xfId="0" applyFont="1" applyAlignment="1">
      <alignment horizontal="right"/>
    </xf>
    <xf numFmtId="2" fontId="0" fillId="0" borderId="16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right"/>
    </xf>
    <xf numFmtId="0" fontId="5" fillId="0" borderId="0" xfId="42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6" xfId="0" applyBorder="1" applyAlignment="1">
      <alignment/>
    </xf>
    <xf numFmtId="2" fontId="18" fillId="0" borderId="0" xfId="0" applyNumberFormat="1" applyFont="1" applyFill="1" applyAlignment="1">
      <alignment/>
    </xf>
    <xf numFmtId="16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11" xfId="0" applyNumberForma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1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0" fillId="0" borderId="0" xfId="42" applyFont="1" applyAlignment="1" applyProtection="1" quotePrefix="1">
      <alignment/>
      <protection/>
    </xf>
    <xf numFmtId="0" fontId="8" fillId="0" borderId="14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20" fillId="0" borderId="14" xfId="42" applyNumberFormat="1" applyFont="1" applyBorder="1" applyAlignment="1" applyProtection="1">
      <alignment/>
      <protection/>
    </xf>
    <xf numFmtId="0" fontId="21" fillId="0" borderId="14" xfId="0" applyFont="1" applyBorder="1" applyAlignment="1">
      <alignment/>
    </xf>
    <xf numFmtId="2" fontId="21" fillId="0" borderId="14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14" xfId="0" applyFont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0" fillId="35" borderId="20" xfId="0" applyFont="1" applyFill="1" applyBorder="1" applyAlignment="1">
      <alignment horizontal="left"/>
    </xf>
    <xf numFmtId="1" fontId="0" fillId="35" borderId="21" xfId="0" applyNumberFormat="1" applyFill="1" applyBorder="1" applyAlignment="1">
      <alignment horizontal="center"/>
    </xf>
    <xf numFmtId="2" fontId="0" fillId="35" borderId="21" xfId="0" applyNumberFormat="1" applyFill="1" applyBorder="1" applyAlignment="1">
      <alignment/>
    </xf>
    <xf numFmtId="1" fontId="0" fillId="35" borderId="21" xfId="0" applyNumberFormat="1" applyFill="1" applyBorder="1" applyAlignment="1" applyProtection="1">
      <alignment/>
      <protection locked="0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ont="1" applyFill="1" applyBorder="1" applyAlignment="1">
      <alignment horizontal="left"/>
    </xf>
    <xf numFmtId="1" fontId="0" fillId="35" borderId="24" xfId="0" applyNumberFormat="1" applyFill="1" applyBorder="1" applyAlignment="1">
      <alignment/>
    </xf>
    <xf numFmtId="2" fontId="0" fillId="35" borderId="24" xfId="0" applyNumberFormat="1" applyFill="1" applyBorder="1" applyAlignment="1">
      <alignment/>
    </xf>
    <xf numFmtId="1" fontId="0" fillId="35" borderId="24" xfId="0" applyNumberFormat="1" applyFill="1" applyBorder="1" applyAlignment="1" applyProtection="1">
      <alignment/>
      <protection locked="0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56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Alignment="1">
      <alignment/>
    </xf>
    <xf numFmtId="0" fontId="2" fillId="34" borderId="27" xfId="0" applyFont="1" applyFill="1" applyBorder="1" applyAlignment="1">
      <alignment/>
    </xf>
    <xf numFmtId="2" fontId="0" fillId="35" borderId="21" xfId="0" applyNumberFormat="1" applyFont="1" applyFill="1" applyBorder="1" applyAlignment="1">
      <alignment horizontal="center"/>
    </xf>
    <xf numFmtId="2" fontId="0" fillId="35" borderId="22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2" fontId="0" fillId="35" borderId="28" xfId="0" applyNumberFormat="1" applyFont="1" applyFill="1" applyBorder="1" applyAlignment="1">
      <alignment horizontal="center"/>
    </xf>
    <xf numFmtId="2" fontId="2" fillId="35" borderId="29" xfId="0" applyNumberFormat="1" applyFont="1" applyFill="1" applyBorder="1" applyAlignment="1">
      <alignment horizontal="center"/>
    </xf>
    <xf numFmtId="2" fontId="2" fillId="35" borderId="30" xfId="0" applyNumberFormat="1" applyFont="1" applyFill="1" applyBorder="1" applyAlignment="1">
      <alignment horizontal="center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AU83"/>
  <sheetViews>
    <sheetView showGridLines="0" tabSelected="1" zoomScale="90" zoomScaleNormal="90" zoomScalePageLayoutView="0" workbookViewId="0" topLeftCell="A16">
      <selection activeCell="P30" sqref="P30"/>
    </sheetView>
  </sheetViews>
  <sheetFormatPr defaultColWidth="9.140625" defaultRowHeight="15.75" customHeight="1"/>
  <cols>
    <col min="1" max="1" width="17.28125" style="0" customWidth="1"/>
    <col min="2" max="2" width="5.8515625" style="0" customWidth="1"/>
    <col min="3" max="3" width="7.140625" style="0" customWidth="1"/>
    <col min="4" max="4" width="4.8515625" style="0" hidden="1" customWidth="1"/>
    <col min="5" max="5" width="24.28125" style="0" customWidth="1"/>
    <col min="6" max="6" width="6.00390625" style="3" customWidth="1"/>
    <col min="7" max="7" width="5.421875" style="3" hidden="1" customWidth="1"/>
    <col min="8" max="8" width="5.7109375" style="3" customWidth="1"/>
    <col min="9" max="9" width="4.8515625" style="0" hidden="1" customWidth="1"/>
    <col min="10" max="10" width="29.00390625" style="0" customWidth="1"/>
    <col min="11" max="11" width="5.00390625" style="3" customWidth="1"/>
    <col min="12" max="12" width="4.8515625" style="3" hidden="1" customWidth="1"/>
    <col min="13" max="13" width="6.00390625" style="3" customWidth="1"/>
    <col min="14" max="14" width="4.8515625" style="0" hidden="1" customWidth="1"/>
    <col min="15" max="15" width="27.8515625" style="0" customWidth="1"/>
    <col min="16" max="16" width="7.140625" style="3" customWidth="1"/>
    <col min="17" max="17" width="5.8515625" style="3" hidden="1" customWidth="1"/>
    <col min="18" max="18" width="6.28125" style="3" customWidth="1"/>
    <col min="19" max="19" width="4.8515625" style="0" hidden="1" customWidth="1"/>
    <col min="20" max="20" width="31.57421875" style="0" customWidth="1"/>
    <col min="21" max="21" width="8.00390625" style="3" customWidth="1"/>
    <col min="22" max="22" width="5.140625" style="3" hidden="1" customWidth="1"/>
    <col min="23" max="23" width="6.7109375" style="3" customWidth="1"/>
    <col min="24" max="24" width="5.7109375" style="0" hidden="1" customWidth="1"/>
    <col min="44" max="44" width="12.57421875" style="0" customWidth="1"/>
  </cols>
  <sheetData>
    <row r="1" spans="1:21" ht="31.5" customHeight="1">
      <c r="A1" s="85" t="s">
        <v>45</v>
      </c>
      <c r="B1" s="79"/>
      <c r="C1" s="79"/>
      <c r="D1" s="79"/>
      <c r="E1" s="79"/>
      <c r="F1" s="80"/>
      <c r="G1" s="80"/>
      <c r="H1" s="80"/>
      <c r="I1" t="s">
        <v>151</v>
      </c>
      <c r="J1" s="58"/>
      <c r="K1" s="109"/>
      <c r="L1" s="109"/>
      <c r="M1" s="110" t="s">
        <v>203</v>
      </c>
      <c r="N1" s="109"/>
      <c r="O1" s="109"/>
      <c r="T1" s="57" t="s">
        <v>41</v>
      </c>
      <c r="U1" s="3" t="s">
        <v>152</v>
      </c>
    </row>
    <row r="2" spans="1:47" ht="15.75" customHeight="1">
      <c r="A2" s="85"/>
      <c r="B2" s="37"/>
      <c r="C2" s="37"/>
      <c r="D2" s="37"/>
      <c r="E2" s="37"/>
      <c r="F2" s="81"/>
      <c r="G2" s="81"/>
      <c r="H2" s="81"/>
      <c r="I2" s="4"/>
      <c r="K2" s="30"/>
      <c r="L2" s="60"/>
      <c r="M2" s="30"/>
      <c r="N2" s="51"/>
      <c r="O2" s="55"/>
      <c r="T2" s="2" t="s">
        <v>42</v>
      </c>
      <c r="AS2" s="53"/>
      <c r="AT2" s="3"/>
      <c r="AU2" s="54"/>
    </row>
    <row r="3" spans="1:47" ht="15.75" customHeight="1">
      <c r="A3" s="85" t="s">
        <v>46</v>
      </c>
      <c r="B3" s="79"/>
      <c r="C3" s="79"/>
      <c r="D3" s="79"/>
      <c r="E3" s="79"/>
      <c r="F3" s="80"/>
      <c r="G3" s="80"/>
      <c r="H3" s="82"/>
      <c r="I3" s="4"/>
      <c r="J3" s="61"/>
      <c r="K3" s="30"/>
      <c r="L3" s="60"/>
      <c r="M3" s="92"/>
      <c r="N3" s="51"/>
      <c r="O3" s="56"/>
      <c r="T3" s="2" t="s">
        <v>43</v>
      </c>
      <c r="AS3" s="30"/>
      <c r="AT3" s="3"/>
      <c r="AU3" s="55"/>
    </row>
    <row r="4" spans="1:47" ht="15.75" customHeight="1">
      <c r="A4" s="85"/>
      <c r="B4" s="37"/>
      <c r="C4" s="37"/>
      <c r="D4" s="37"/>
      <c r="E4" s="37"/>
      <c r="F4" s="81"/>
      <c r="G4" s="81"/>
      <c r="H4" s="81"/>
      <c r="J4" s="61"/>
      <c r="K4" s="63"/>
      <c r="L4" s="60"/>
      <c r="M4" s="60"/>
      <c r="N4" s="51"/>
      <c r="O4" s="62"/>
      <c r="T4" s="2" t="s">
        <v>44</v>
      </c>
      <c r="AS4" s="30"/>
      <c r="AT4" s="3"/>
      <c r="AU4" s="56"/>
    </row>
    <row r="5" spans="1:24" ht="21" customHeight="1" thickBot="1">
      <c r="A5" s="85" t="s">
        <v>197</v>
      </c>
      <c r="B5" s="78"/>
      <c r="C5" s="37"/>
      <c r="D5" s="37"/>
      <c r="E5" s="37"/>
      <c r="F5" s="81"/>
      <c r="G5" s="81"/>
      <c r="H5" s="81"/>
      <c r="K5" s="52"/>
      <c r="O5" t="s">
        <v>196</v>
      </c>
      <c r="T5" s="2" t="s">
        <v>47</v>
      </c>
      <c r="X5" t="s">
        <v>58</v>
      </c>
    </row>
    <row r="6" spans="1:24" ht="15.75" customHeight="1" thickBot="1">
      <c r="A6" s="9" t="s">
        <v>9</v>
      </c>
      <c r="B6" s="10" t="s">
        <v>13</v>
      </c>
      <c r="C6" s="10" t="s">
        <v>37</v>
      </c>
      <c r="D6" s="26"/>
      <c r="E6" s="11" t="s">
        <v>39</v>
      </c>
      <c r="F6" s="12" t="s">
        <v>13</v>
      </c>
      <c r="G6" s="27" t="s">
        <v>32</v>
      </c>
      <c r="H6" s="12" t="s">
        <v>37</v>
      </c>
      <c r="I6" s="26"/>
      <c r="J6" s="13" t="s">
        <v>1</v>
      </c>
      <c r="K6" s="12" t="s">
        <v>13</v>
      </c>
      <c r="L6" s="27" t="s">
        <v>32</v>
      </c>
      <c r="M6" s="12" t="s">
        <v>37</v>
      </c>
      <c r="N6" s="26"/>
      <c r="O6" s="14" t="s">
        <v>141</v>
      </c>
      <c r="P6" s="12" t="s">
        <v>13</v>
      </c>
      <c r="Q6" s="27" t="s">
        <v>32</v>
      </c>
      <c r="R6" s="12" t="s">
        <v>37</v>
      </c>
      <c r="S6" s="26"/>
      <c r="T6" s="14" t="s">
        <v>142</v>
      </c>
      <c r="U6" s="15" t="s">
        <v>13</v>
      </c>
      <c r="V6" s="28" t="s">
        <v>32</v>
      </c>
      <c r="W6" s="15" t="s">
        <v>37</v>
      </c>
      <c r="X6" s="32" t="s">
        <v>59</v>
      </c>
    </row>
    <row r="7" spans="1:24" ht="15.75" customHeight="1">
      <c r="A7" s="24" t="s">
        <v>130</v>
      </c>
      <c r="B7" s="24">
        <v>850</v>
      </c>
      <c r="C7" s="47"/>
      <c r="D7" s="24">
        <f>B7*C7</f>
        <v>0</v>
      </c>
      <c r="E7" s="17" t="s">
        <v>2</v>
      </c>
      <c r="F7" s="18">
        <v>40</v>
      </c>
      <c r="G7" s="25"/>
      <c r="H7" s="47"/>
      <c r="I7" s="24">
        <f>F7*H7</f>
        <v>0</v>
      </c>
      <c r="J7" s="88" t="s">
        <v>166</v>
      </c>
      <c r="K7" s="25">
        <v>1.35</v>
      </c>
      <c r="L7" s="25">
        <f>+M7</f>
        <v>0</v>
      </c>
      <c r="M7" s="47"/>
      <c r="N7" s="24">
        <f>K7*M7</f>
        <v>0</v>
      </c>
      <c r="O7" s="24" t="s">
        <v>143</v>
      </c>
      <c r="P7" s="25">
        <v>27</v>
      </c>
      <c r="Q7" s="25"/>
      <c r="R7" s="47"/>
      <c r="S7" s="24">
        <f aca="true" t="shared" si="0" ref="S7:S33">P7*R7</f>
        <v>0</v>
      </c>
      <c r="T7" s="21" t="s">
        <v>57</v>
      </c>
      <c r="U7" s="25">
        <v>1150</v>
      </c>
      <c r="V7" s="25"/>
      <c r="W7" s="47"/>
      <c r="X7">
        <f aca="true" t="shared" si="1" ref="X7:X12">U7*W7</f>
        <v>0</v>
      </c>
    </row>
    <row r="8" spans="1:24" ht="15.75" customHeight="1">
      <c r="A8" s="17" t="s">
        <v>0</v>
      </c>
      <c r="B8" s="17">
        <v>1080</v>
      </c>
      <c r="C8" s="48"/>
      <c r="D8" s="17">
        <f aca="true" t="shared" si="2" ref="D8:D33">B8*C8</f>
        <v>0</v>
      </c>
      <c r="E8" s="17" t="s">
        <v>134</v>
      </c>
      <c r="F8" s="18">
        <v>70</v>
      </c>
      <c r="G8" s="18"/>
      <c r="H8" s="48"/>
      <c r="I8" s="17">
        <f aca="true" t="shared" si="3" ref="I8:I33">F8*H8</f>
        <v>0</v>
      </c>
      <c r="J8" s="87" t="s">
        <v>14</v>
      </c>
      <c r="K8" s="18">
        <v>1.35</v>
      </c>
      <c r="L8" s="18">
        <f aca="true" t="shared" si="4" ref="L8:L33">+M8</f>
        <v>0</v>
      </c>
      <c r="M8" s="48"/>
      <c r="N8" s="17">
        <f aca="true" t="shared" si="5" ref="N8:N33">K8*M8</f>
        <v>0</v>
      </c>
      <c r="O8" t="s">
        <v>192</v>
      </c>
      <c r="P8" s="18">
        <v>36</v>
      </c>
      <c r="Q8" s="18"/>
      <c r="R8" s="48"/>
      <c r="S8" s="17">
        <f t="shared" si="0"/>
        <v>0</v>
      </c>
      <c r="T8" s="17" t="s">
        <v>56</v>
      </c>
      <c r="U8" s="18">
        <v>45</v>
      </c>
      <c r="V8" s="18"/>
      <c r="W8" s="48"/>
      <c r="X8">
        <f t="shared" si="1"/>
        <v>0</v>
      </c>
    </row>
    <row r="9" spans="1:24" ht="15.75" customHeight="1">
      <c r="A9" s="17" t="s">
        <v>131</v>
      </c>
      <c r="B9" s="17">
        <v>1620</v>
      </c>
      <c r="C9" s="48"/>
      <c r="D9" s="17">
        <f t="shared" si="2"/>
        <v>0</v>
      </c>
      <c r="E9" s="77" t="s">
        <v>181</v>
      </c>
      <c r="F9" s="18">
        <v>65</v>
      </c>
      <c r="G9" s="18"/>
      <c r="H9" s="48"/>
      <c r="I9" s="17">
        <f t="shared" si="3"/>
        <v>0</v>
      </c>
      <c r="J9" s="88" t="s">
        <v>165</v>
      </c>
      <c r="K9" s="18">
        <v>1.35</v>
      </c>
      <c r="L9" s="18">
        <f t="shared" si="4"/>
        <v>0</v>
      </c>
      <c r="M9" s="48"/>
      <c r="N9" s="17">
        <f t="shared" si="5"/>
        <v>0</v>
      </c>
      <c r="O9" s="17" t="s">
        <v>193</v>
      </c>
      <c r="P9" s="18">
        <v>48</v>
      </c>
      <c r="Q9" s="18"/>
      <c r="R9" s="48"/>
      <c r="S9" s="66">
        <f t="shared" si="0"/>
        <v>0</v>
      </c>
      <c r="T9" s="17" t="s">
        <v>144</v>
      </c>
      <c r="U9" s="67">
        <v>330</v>
      </c>
      <c r="V9" s="18"/>
      <c r="W9" s="48"/>
      <c r="X9">
        <f t="shared" si="1"/>
        <v>0</v>
      </c>
    </row>
    <row r="10" spans="1:24" ht="15.75" customHeight="1">
      <c r="A10" s="17" t="s">
        <v>132</v>
      </c>
      <c r="B10" s="17">
        <v>2160</v>
      </c>
      <c r="C10" s="48"/>
      <c r="D10" s="17">
        <f t="shared" si="2"/>
        <v>0</v>
      </c>
      <c r="E10" s="17" t="s">
        <v>150</v>
      </c>
      <c r="F10" s="18">
        <v>75</v>
      </c>
      <c r="G10" s="18"/>
      <c r="H10" s="48"/>
      <c r="I10" s="17">
        <f t="shared" si="3"/>
        <v>0</v>
      </c>
      <c r="J10" s="88" t="s">
        <v>167</v>
      </c>
      <c r="K10" s="18">
        <v>1.35</v>
      </c>
      <c r="L10" s="18">
        <f t="shared" si="4"/>
        <v>0</v>
      </c>
      <c r="M10" s="48"/>
      <c r="N10" s="17">
        <f t="shared" si="5"/>
        <v>0</v>
      </c>
      <c r="O10" s="51" t="s">
        <v>194</v>
      </c>
      <c r="P10" s="18">
        <v>44</v>
      </c>
      <c r="Q10" s="18"/>
      <c r="R10" s="48"/>
      <c r="S10" s="66">
        <f t="shared" si="0"/>
        <v>0</v>
      </c>
      <c r="T10" s="17" t="s">
        <v>145</v>
      </c>
      <c r="U10" s="67"/>
      <c r="V10" s="18"/>
      <c r="W10" s="48"/>
      <c r="X10">
        <f t="shared" si="1"/>
        <v>0</v>
      </c>
    </row>
    <row r="11" spans="1:24" ht="15.75" customHeight="1">
      <c r="A11" s="77" t="s">
        <v>163</v>
      </c>
      <c r="B11" s="17">
        <v>2700</v>
      </c>
      <c r="C11" s="48"/>
      <c r="D11" s="17">
        <f t="shared" si="2"/>
        <v>0</v>
      </c>
      <c r="E11" s="17" t="s">
        <v>149</v>
      </c>
      <c r="F11" s="18">
        <v>30</v>
      </c>
      <c r="G11" s="18"/>
      <c r="H11" s="48"/>
      <c r="I11" s="17">
        <f t="shared" si="3"/>
        <v>0</v>
      </c>
      <c r="J11" s="88" t="s">
        <v>168</v>
      </c>
      <c r="K11" s="18">
        <v>1.35</v>
      </c>
      <c r="L11" s="18">
        <f t="shared" si="4"/>
        <v>0</v>
      </c>
      <c r="M11" s="48"/>
      <c r="N11" s="66">
        <f t="shared" si="5"/>
        <v>0</v>
      </c>
      <c r="O11" s="17" t="s">
        <v>195</v>
      </c>
      <c r="P11" s="67">
        <v>6</v>
      </c>
      <c r="Q11" s="18"/>
      <c r="R11" s="48"/>
      <c r="S11" s="17">
        <f t="shared" si="0"/>
        <v>0</v>
      </c>
      <c r="T11" s="29" t="s">
        <v>122</v>
      </c>
      <c r="U11" s="18">
        <v>380</v>
      </c>
      <c r="V11" s="18"/>
      <c r="W11" s="48"/>
      <c r="X11">
        <f t="shared" si="1"/>
        <v>0</v>
      </c>
    </row>
    <row r="12" spans="1:24" ht="15.75" customHeight="1" thickBot="1">
      <c r="A12" s="77" t="s">
        <v>164</v>
      </c>
      <c r="B12" s="17">
        <v>3240</v>
      </c>
      <c r="C12" s="48"/>
      <c r="D12" s="17">
        <f t="shared" si="2"/>
        <v>0</v>
      </c>
      <c r="E12" s="17" t="s">
        <v>7</v>
      </c>
      <c r="F12" s="18">
        <v>7</v>
      </c>
      <c r="G12" s="18"/>
      <c r="H12" s="48"/>
      <c r="I12" s="17">
        <f t="shared" si="3"/>
        <v>0</v>
      </c>
      <c r="J12" s="88" t="s">
        <v>169</v>
      </c>
      <c r="K12" s="18">
        <v>1.35</v>
      </c>
      <c r="L12" s="18">
        <f t="shared" si="4"/>
        <v>0</v>
      </c>
      <c r="M12" s="48"/>
      <c r="N12" s="17">
        <f t="shared" si="5"/>
        <v>0</v>
      </c>
      <c r="O12" s="76" t="s">
        <v>156</v>
      </c>
      <c r="P12" s="18"/>
      <c r="Q12" s="18"/>
      <c r="R12" s="48"/>
      <c r="S12" s="17">
        <f t="shared" si="0"/>
        <v>0</v>
      </c>
      <c r="T12" s="77" t="s">
        <v>157</v>
      </c>
      <c r="U12" s="18">
        <v>40</v>
      </c>
      <c r="V12" s="18"/>
      <c r="W12" s="48"/>
      <c r="X12">
        <f t="shared" si="1"/>
        <v>0</v>
      </c>
    </row>
    <row r="13" spans="1:24" ht="15.75" customHeight="1" thickBot="1">
      <c r="A13" s="77" t="s">
        <v>183</v>
      </c>
      <c r="B13" s="17">
        <v>3780</v>
      </c>
      <c r="C13" s="48"/>
      <c r="D13" s="17">
        <f t="shared" si="2"/>
        <v>0</v>
      </c>
      <c r="E13" s="17" t="s">
        <v>51</v>
      </c>
      <c r="F13" s="18">
        <v>2.75</v>
      </c>
      <c r="G13" s="18"/>
      <c r="H13" s="48"/>
      <c r="I13" s="17">
        <f t="shared" si="3"/>
        <v>0</v>
      </c>
      <c r="J13" s="88" t="s">
        <v>153</v>
      </c>
      <c r="K13" s="18">
        <v>1.35</v>
      </c>
      <c r="L13" s="18">
        <f t="shared" si="4"/>
        <v>0</v>
      </c>
      <c r="M13" s="48"/>
      <c r="N13" s="17">
        <f t="shared" si="5"/>
        <v>0</v>
      </c>
      <c r="O13" s="9" t="s">
        <v>8</v>
      </c>
      <c r="P13" s="67"/>
      <c r="Q13" s="18"/>
      <c r="R13" s="48"/>
      <c r="S13" s="17">
        <f t="shared" si="0"/>
        <v>0</v>
      </c>
      <c r="T13" s="90" t="s">
        <v>55</v>
      </c>
      <c r="U13" s="18">
        <v>7</v>
      </c>
      <c r="V13" s="18">
        <f>+W13*3</f>
        <v>0</v>
      </c>
      <c r="W13" s="48"/>
      <c r="X13">
        <f aca="true" t="shared" si="6" ref="X13:X30">U13*W13</f>
        <v>0</v>
      </c>
    </row>
    <row r="14" spans="1:24" ht="15.75" customHeight="1">
      <c r="A14" s="23" t="s">
        <v>133</v>
      </c>
      <c r="B14" s="77">
        <v>540</v>
      </c>
      <c r="C14" s="48"/>
      <c r="D14" s="17">
        <f t="shared" si="2"/>
        <v>0</v>
      </c>
      <c r="E14" s="17" t="s">
        <v>135</v>
      </c>
      <c r="F14" s="18">
        <v>15</v>
      </c>
      <c r="G14" s="18"/>
      <c r="H14" s="48"/>
      <c r="I14" s="17">
        <f t="shared" si="3"/>
        <v>0</v>
      </c>
      <c r="J14" s="88" t="s">
        <v>170</v>
      </c>
      <c r="K14" s="18">
        <v>1.35</v>
      </c>
      <c r="L14" s="18">
        <f t="shared" si="4"/>
        <v>0</v>
      </c>
      <c r="M14" s="48"/>
      <c r="N14" s="17">
        <f t="shared" si="5"/>
        <v>0</v>
      </c>
      <c r="O14" s="91" t="s">
        <v>180</v>
      </c>
      <c r="P14" s="18">
        <v>5</v>
      </c>
      <c r="Q14" s="72">
        <f>+R14</f>
        <v>0</v>
      </c>
      <c r="R14" s="48"/>
      <c r="S14" s="17">
        <f t="shared" si="0"/>
        <v>0</v>
      </c>
      <c r="T14" s="77" t="s">
        <v>176</v>
      </c>
      <c r="U14" s="18">
        <v>7</v>
      </c>
      <c r="V14" s="18">
        <f>+W14*3</f>
        <v>0</v>
      </c>
      <c r="W14" s="48"/>
      <c r="X14">
        <f t="shared" si="6"/>
        <v>0</v>
      </c>
    </row>
    <row r="15" spans="1:24" ht="15.75" customHeight="1">
      <c r="A15" s="17" t="s">
        <v>113</v>
      </c>
      <c r="B15" s="17">
        <v>1265</v>
      </c>
      <c r="C15" s="48"/>
      <c r="D15" s="17">
        <f t="shared" si="2"/>
        <v>0</v>
      </c>
      <c r="E15" s="20"/>
      <c r="F15" s="18"/>
      <c r="G15" s="18"/>
      <c r="H15" s="48"/>
      <c r="I15" s="17">
        <f t="shared" si="3"/>
        <v>0</v>
      </c>
      <c r="J15" s="87"/>
      <c r="K15" s="18"/>
      <c r="L15" s="18">
        <f t="shared" si="4"/>
        <v>0</v>
      </c>
      <c r="M15" s="48"/>
      <c r="N15" s="66">
        <f t="shared" si="5"/>
        <v>0</v>
      </c>
      <c r="O15" s="17" t="s">
        <v>50</v>
      </c>
      <c r="P15" s="18">
        <v>20</v>
      </c>
      <c r="Q15" s="72">
        <f>+R15*10</f>
        <v>0</v>
      </c>
      <c r="R15" s="48"/>
      <c r="S15" s="17">
        <f t="shared" si="0"/>
        <v>0</v>
      </c>
      <c r="T15" s="77" t="s">
        <v>177</v>
      </c>
      <c r="U15" s="18">
        <v>75</v>
      </c>
      <c r="V15" s="18">
        <f>+W15+W15</f>
        <v>0</v>
      </c>
      <c r="W15" s="48"/>
      <c r="X15">
        <f t="shared" si="6"/>
        <v>0</v>
      </c>
    </row>
    <row r="16" spans="1:24" ht="15.75" customHeight="1" thickBot="1">
      <c r="A16" s="17" t="s">
        <v>114</v>
      </c>
      <c r="B16" s="17">
        <v>1620</v>
      </c>
      <c r="C16" s="48"/>
      <c r="D16" s="17">
        <f t="shared" si="2"/>
        <v>0</v>
      </c>
      <c r="E16" s="17"/>
      <c r="F16" s="18"/>
      <c r="G16" s="18"/>
      <c r="H16" s="48"/>
      <c r="I16" s="17">
        <f t="shared" si="3"/>
        <v>0</v>
      </c>
      <c r="J16" s="19"/>
      <c r="K16" s="18"/>
      <c r="L16" s="18">
        <f t="shared" si="4"/>
        <v>0</v>
      </c>
      <c r="M16" s="48"/>
      <c r="N16" s="17">
        <f t="shared" si="5"/>
        <v>0</v>
      </c>
      <c r="O16" s="68" t="s">
        <v>111</v>
      </c>
      <c r="P16" s="18">
        <v>5</v>
      </c>
      <c r="Q16" s="72">
        <f>+R16*5</f>
        <v>0</v>
      </c>
      <c r="R16" s="48"/>
      <c r="S16" s="17">
        <f t="shared" si="0"/>
        <v>0</v>
      </c>
      <c r="T16" s="17" t="s">
        <v>146</v>
      </c>
      <c r="U16" s="18">
        <v>500</v>
      </c>
      <c r="V16" s="18">
        <f>+W16</f>
        <v>0</v>
      </c>
      <c r="W16" s="48"/>
      <c r="X16">
        <f t="shared" si="6"/>
        <v>0</v>
      </c>
    </row>
    <row r="17" spans="1:24" ht="15.75" customHeight="1" thickBot="1">
      <c r="A17" s="17" t="s">
        <v>115</v>
      </c>
      <c r="B17" s="17">
        <v>2430</v>
      </c>
      <c r="C17" s="48"/>
      <c r="D17" s="17">
        <f t="shared" si="2"/>
        <v>0</v>
      </c>
      <c r="E17" s="65" t="s">
        <v>34</v>
      </c>
      <c r="F17" s="18"/>
      <c r="G17" s="18"/>
      <c r="H17" s="48"/>
      <c r="I17" s="17">
        <f t="shared" si="3"/>
        <v>0</v>
      </c>
      <c r="J17" s="65" t="s">
        <v>36</v>
      </c>
      <c r="K17" s="18"/>
      <c r="L17" s="18">
        <f t="shared" si="4"/>
        <v>0</v>
      </c>
      <c r="M17" s="48"/>
      <c r="N17" s="17">
        <f t="shared" si="5"/>
        <v>0</v>
      </c>
      <c r="O17" s="9" t="s">
        <v>10</v>
      </c>
      <c r="P17" s="67"/>
      <c r="Q17" s="18"/>
      <c r="R17" s="48"/>
      <c r="S17" s="17">
        <f t="shared" si="0"/>
        <v>0</v>
      </c>
      <c r="T17" s="77" t="s">
        <v>158</v>
      </c>
      <c r="U17" s="18">
        <v>300</v>
      </c>
      <c r="V17" s="18"/>
      <c r="W17" s="48"/>
      <c r="X17">
        <f t="shared" si="6"/>
        <v>0</v>
      </c>
    </row>
    <row r="18" spans="1:24" ht="15.75" customHeight="1">
      <c r="A18" s="17" t="s">
        <v>116</v>
      </c>
      <c r="B18" s="17">
        <v>3240</v>
      </c>
      <c r="C18" s="48"/>
      <c r="D18" s="17">
        <f t="shared" si="2"/>
        <v>0</v>
      </c>
      <c r="E18" s="17" t="s">
        <v>15</v>
      </c>
      <c r="F18" s="18">
        <v>1.35</v>
      </c>
      <c r="G18" s="18">
        <f aca="true" t="shared" si="7" ref="G18:G28">+H18</f>
        <v>0</v>
      </c>
      <c r="H18" s="48"/>
      <c r="I18" s="17">
        <f t="shared" si="3"/>
        <v>0</v>
      </c>
      <c r="J18" s="71" t="s">
        <v>136</v>
      </c>
      <c r="K18" s="18">
        <v>2</v>
      </c>
      <c r="L18" s="18">
        <f t="shared" si="4"/>
        <v>0</v>
      </c>
      <c r="M18" s="48"/>
      <c r="N18" s="17">
        <f t="shared" si="5"/>
        <v>0</v>
      </c>
      <c r="O18" s="24" t="s">
        <v>3</v>
      </c>
      <c r="P18" s="18">
        <v>1.75</v>
      </c>
      <c r="Q18" s="18">
        <f aca="true" t="shared" si="8" ref="Q18:Q29">+R18</f>
        <v>0</v>
      </c>
      <c r="R18" s="48"/>
      <c r="S18" s="17">
        <f t="shared" si="0"/>
        <v>0</v>
      </c>
      <c r="T18" s="21" t="s">
        <v>11</v>
      </c>
      <c r="U18" s="18">
        <v>1240</v>
      </c>
      <c r="V18" s="18"/>
      <c r="W18" s="48"/>
      <c r="X18">
        <f t="shared" si="6"/>
        <v>0</v>
      </c>
    </row>
    <row r="19" spans="1:24" ht="15.75" customHeight="1">
      <c r="A19" s="17" t="s">
        <v>117</v>
      </c>
      <c r="B19" s="17">
        <v>4050</v>
      </c>
      <c r="C19" s="48"/>
      <c r="D19" s="17">
        <f t="shared" si="2"/>
        <v>0</v>
      </c>
      <c r="E19" s="17" t="s">
        <v>35</v>
      </c>
      <c r="F19" s="18">
        <v>1.35</v>
      </c>
      <c r="G19" s="18">
        <f t="shared" si="7"/>
        <v>0</v>
      </c>
      <c r="H19" s="48"/>
      <c r="I19" s="17">
        <f t="shared" si="3"/>
        <v>0</v>
      </c>
      <c r="J19" s="89" t="s">
        <v>171</v>
      </c>
      <c r="K19" s="18">
        <v>1.1</v>
      </c>
      <c r="L19" s="18">
        <f t="shared" si="4"/>
        <v>0</v>
      </c>
      <c r="M19" s="48"/>
      <c r="N19" s="17">
        <f t="shared" si="5"/>
        <v>0</v>
      </c>
      <c r="O19" s="17" t="s">
        <v>137</v>
      </c>
      <c r="P19" s="18">
        <v>5</v>
      </c>
      <c r="Q19" s="18">
        <f t="shared" si="8"/>
        <v>0</v>
      </c>
      <c r="R19" s="48"/>
      <c r="S19" s="17">
        <f t="shared" si="0"/>
        <v>0</v>
      </c>
      <c r="T19" s="77" t="s">
        <v>159</v>
      </c>
      <c r="U19" s="18">
        <v>16</v>
      </c>
      <c r="V19" s="18"/>
      <c r="W19" s="48"/>
      <c r="X19">
        <f t="shared" si="6"/>
        <v>0</v>
      </c>
    </row>
    <row r="20" spans="1:24" ht="15.75" customHeight="1">
      <c r="A20" s="77" t="s">
        <v>162</v>
      </c>
      <c r="B20" s="17">
        <v>4860</v>
      </c>
      <c r="C20" s="48"/>
      <c r="D20" s="17">
        <f t="shared" si="2"/>
        <v>0</v>
      </c>
      <c r="E20" s="17" t="s">
        <v>16</v>
      </c>
      <c r="F20" s="18">
        <v>1.35</v>
      </c>
      <c r="G20" s="18">
        <f t="shared" si="7"/>
        <v>0</v>
      </c>
      <c r="H20" s="48"/>
      <c r="I20" s="17">
        <f t="shared" si="3"/>
        <v>0</v>
      </c>
      <c r="J20" s="89" t="s">
        <v>172</v>
      </c>
      <c r="K20" s="18">
        <v>1.1</v>
      </c>
      <c r="L20" s="18">
        <f t="shared" si="4"/>
        <v>0</v>
      </c>
      <c r="M20" s="48"/>
      <c r="N20" s="17">
        <f t="shared" si="5"/>
        <v>0</v>
      </c>
      <c r="O20" s="17" t="s">
        <v>52</v>
      </c>
      <c r="P20" s="18">
        <v>1.75</v>
      </c>
      <c r="Q20" s="18">
        <f t="shared" si="8"/>
        <v>0</v>
      </c>
      <c r="R20" s="48"/>
      <c r="S20" s="17">
        <f t="shared" si="0"/>
        <v>0</v>
      </c>
      <c r="T20" s="77" t="s">
        <v>184</v>
      </c>
      <c r="U20" s="18">
        <v>5</v>
      </c>
      <c r="V20" s="18"/>
      <c r="W20" s="48"/>
      <c r="X20">
        <f t="shared" si="6"/>
        <v>0</v>
      </c>
    </row>
    <row r="21" spans="1:24" ht="15.75" customHeight="1">
      <c r="A21" s="77" t="s">
        <v>202</v>
      </c>
      <c r="B21" s="17">
        <v>5670</v>
      </c>
      <c r="C21" s="48"/>
      <c r="D21" s="17">
        <f t="shared" si="2"/>
        <v>0</v>
      </c>
      <c r="E21" s="17" t="s">
        <v>17</v>
      </c>
      <c r="F21" s="18">
        <v>1.25</v>
      </c>
      <c r="G21" s="18">
        <f t="shared" si="7"/>
        <v>0</v>
      </c>
      <c r="H21" s="48"/>
      <c r="I21" s="17">
        <f t="shared" si="3"/>
        <v>0</v>
      </c>
      <c r="J21" s="89" t="s">
        <v>173</v>
      </c>
      <c r="K21" s="18">
        <v>1.1</v>
      </c>
      <c r="L21" s="18">
        <f t="shared" si="4"/>
        <v>0</v>
      </c>
      <c r="M21" s="48"/>
      <c r="N21" s="17">
        <f t="shared" si="5"/>
        <v>0</v>
      </c>
      <c r="O21" s="17" t="s">
        <v>120</v>
      </c>
      <c r="P21" s="18">
        <v>5</v>
      </c>
      <c r="Q21" s="18">
        <f t="shared" si="8"/>
        <v>0</v>
      </c>
      <c r="R21" s="48"/>
      <c r="S21" s="17">
        <f t="shared" si="0"/>
        <v>0</v>
      </c>
      <c r="T21" s="77" t="s">
        <v>178</v>
      </c>
      <c r="U21" s="18">
        <v>225</v>
      </c>
      <c r="V21" s="18"/>
      <c r="W21" s="48"/>
      <c r="X21">
        <f t="shared" si="6"/>
        <v>0</v>
      </c>
    </row>
    <row r="22" spans="1:24" ht="15.75" customHeight="1">
      <c r="A22" s="23" t="s">
        <v>129</v>
      </c>
      <c r="B22" s="77">
        <v>810</v>
      </c>
      <c r="C22" s="48"/>
      <c r="D22" s="17">
        <f t="shared" si="2"/>
        <v>0</v>
      </c>
      <c r="E22" s="17" t="s">
        <v>4</v>
      </c>
      <c r="F22" s="18">
        <v>2.25</v>
      </c>
      <c r="G22" s="18">
        <f t="shared" si="7"/>
        <v>0</v>
      </c>
      <c r="H22" s="48"/>
      <c r="I22" s="17">
        <f t="shared" si="3"/>
        <v>0</v>
      </c>
      <c r="J22" s="89" t="s">
        <v>174</v>
      </c>
      <c r="K22" s="18">
        <v>1.1</v>
      </c>
      <c r="L22" s="18">
        <f t="shared" si="4"/>
        <v>0</v>
      </c>
      <c r="M22" s="48"/>
      <c r="N22" s="17">
        <f t="shared" si="5"/>
        <v>0</v>
      </c>
      <c r="O22" s="17" t="s">
        <v>53</v>
      </c>
      <c r="P22" s="18">
        <v>3.5</v>
      </c>
      <c r="Q22" s="18">
        <f t="shared" si="8"/>
        <v>0</v>
      </c>
      <c r="R22" s="48"/>
      <c r="S22" s="17">
        <f t="shared" si="0"/>
        <v>0</v>
      </c>
      <c r="T22" s="21"/>
      <c r="U22" s="18"/>
      <c r="V22" s="18"/>
      <c r="W22" s="48"/>
      <c r="X22">
        <f t="shared" si="6"/>
        <v>0</v>
      </c>
    </row>
    <row r="23" spans="1:24" ht="15.75" customHeight="1">
      <c r="A23" s="17" t="s">
        <v>161</v>
      </c>
      <c r="B23" s="17">
        <v>75</v>
      </c>
      <c r="C23" s="48"/>
      <c r="D23" s="17">
        <f t="shared" si="2"/>
        <v>0</v>
      </c>
      <c r="E23" s="17" t="s">
        <v>5</v>
      </c>
      <c r="F23" s="18">
        <v>4</v>
      </c>
      <c r="G23" s="18">
        <f t="shared" si="7"/>
        <v>0</v>
      </c>
      <c r="H23" s="48"/>
      <c r="I23" s="17">
        <f t="shared" si="3"/>
        <v>0</v>
      </c>
      <c r="J23" s="89" t="s">
        <v>175</v>
      </c>
      <c r="K23" s="18">
        <v>1.1</v>
      </c>
      <c r="L23" s="18">
        <f t="shared" si="4"/>
        <v>0</v>
      </c>
      <c r="M23" s="48"/>
      <c r="N23" s="17">
        <f t="shared" si="5"/>
        <v>0</v>
      </c>
      <c r="O23" s="17" t="s">
        <v>54</v>
      </c>
      <c r="P23" s="18">
        <v>5</v>
      </c>
      <c r="Q23" s="18">
        <f t="shared" si="8"/>
        <v>0</v>
      </c>
      <c r="R23" s="48"/>
      <c r="S23" s="17">
        <f t="shared" si="0"/>
        <v>0</v>
      </c>
      <c r="T23" s="21" t="s">
        <v>31</v>
      </c>
      <c r="U23" s="18">
        <v>50</v>
      </c>
      <c r="V23" s="18"/>
      <c r="W23" s="48"/>
      <c r="X23">
        <f t="shared" si="6"/>
        <v>0</v>
      </c>
    </row>
    <row r="24" spans="1:24" ht="15.75" customHeight="1">
      <c r="A24" s="17" t="s">
        <v>33</v>
      </c>
      <c r="B24" s="17">
        <v>15</v>
      </c>
      <c r="C24" s="74"/>
      <c r="D24" s="17">
        <f t="shared" si="2"/>
        <v>0</v>
      </c>
      <c r="E24" s="17" t="s">
        <v>6</v>
      </c>
      <c r="F24" s="18">
        <v>4</v>
      </c>
      <c r="G24" s="18">
        <f t="shared" si="7"/>
        <v>0</v>
      </c>
      <c r="H24" s="48"/>
      <c r="I24" s="17">
        <f t="shared" si="3"/>
        <v>0</v>
      </c>
      <c r="J24" s="89" t="s">
        <v>119</v>
      </c>
      <c r="K24" s="18">
        <v>1.1</v>
      </c>
      <c r="L24" s="18">
        <f t="shared" si="4"/>
        <v>0</v>
      </c>
      <c r="M24" s="48"/>
      <c r="N24" s="17">
        <f t="shared" si="5"/>
        <v>0</v>
      </c>
      <c r="O24" s="68" t="s">
        <v>138</v>
      </c>
      <c r="P24" s="18">
        <v>5</v>
      </c>
      <c r="Q24" s="18">
        <f t="shared" si="8"/>
        <v>0</v>
      </c>
      <c r="R24" s="48"/>
      <c r="S24" s="17">
        <f t="shared" si="0"/>
        <v>0</v>
      </c>
      <c r="T24" s="21"/>
      <c r="U24" s="18"/>
      <c r="V24" s="18"/>
      <c r="W24" s="48"/>
      <c r="X24">
        <f t="shared" si="6"/>
        <v>0</v>
      </c>
    </row>
    <row r="25" spans="1:24" ht="15.75" customHeight="1">
      <c r="A25" s="17" t="s">
        <v>124</v>
      </c>
      <c r="B25" s="17">
        <v>15</v>
      </c>
      <c r="C25" s="48"/>
      <c r="D25">
        <f t="shared" si="2"/>
        <v>0</v>
      </c>
      <c r="E25" s="17" t="s">
        <v>12</v>
      </c>
      <c r="F25" s="18">
        <v>1</v>
      </c>
      <c r="G25" s="18">
        <f t="shared" si="7"/>
        <v>0</v>
      </c>
      <c r="H25" s="48"/>
      <c r="I25" s="17">
        <f t="shared" si="3"/>
        <v>0</v>
      </c>
      <c r="J25" s="22" t="s">
        <v>110</v>
      </c>
      <c r="K25" s="18">
        <v>2.75</v>
      </c>
      <c r="L25" s="18">
        <f t="shared" si="4"/>
        <v>0</v>
      </c>
      <c r="M25" s="48"/>
      <c r="N25" s="17">
        <f t="shared" si="5"/>
        <v>0</v>
      </c>
      <c r="O25" s="17"/>
      <c r="P25" s="18"/>
      <c r="Q25" s="18">
        <f t="shared" si="8"/>
        <v>0</v>
      </c>
      <c r="R25" s="48"/>
      <c r="S25" s="17">
        <f t="shared" si="0"/>
        <v>0</v>
      </c>
      <c r="T25" s="77" t="s">
        <v>188</v>
      </c>
      <c r="U25" s="18">
        <v>200</v>
      </c>
      <c r="V25" s="18"/>
      <c r="W25" s="48"/>
      <c r="X25">
        <f t="shared" si="6"/>
        <v>0</v>
      </c>
    </row>
    <row r="26" spans="1:24" ht="15.75" customHeight="1">
      <c r="A26" s="17" t="s">
        <v>125</v>
      </c>
      <c r="B26" s="17">
        <v>5</v>
      </c>
      <c r="C26" s="48"/>
      <c r="D26">
        <f t="shared" si="2"/>
        <v>0</v>
      </c>
      <c r="E26" s="17" t="s">
        <v>107</v>
      </c>
      <c r="F26" s="18">
        <v>6</v>
      </c>
      <c r="G26" s="18">
        <f t="shared" si="7"/>
        <v>0</v>
      </c>
      <c r="H26" s="48"/>
      <c r="I26" s="17">
        <f t="shared" si="3"/>
        <v>0</v>
      </c>
      <c r="J26" s="22" t="s">
        <v>118</v>
      </c>
      <c r="K26" s="18">
        <v>5</v>
      </c>
      <c r="L26" s="18">
        <f t="shared" si="4"/>
        <v>0</v>
      </c>
      <c r="M26" s="48"/>
      <c r="N26" s="17">
        <f t="shared" si="5"/>
        <v>0</v>
      </c>
      <c r="O26" s="17"/>
      <c r="P26" s="18"/>
      <c r="Q26" s="18">
        <f t="shared" si="8"/>
        <v>0</v>
      </c>
      <c r="R26" s="48"/>
      <c r="S26" s="17">
        <f t="shared" si="0"/>
        <v>0</v>
      </c>
      <c r="T26" s="77" t="s">
        <v>160</v>
      </c>
      <c r="U26" s="18">
        <v>20</v>
      </c>
      <c r="V26" s="18"/>
      <c r="W26" s="48"/>
      <c r="X26">
        <f t="shared" si="6"/>
        <v>0</v>
      </c>
    </row>
    <row r="27" spans="1:24" ht="15.75" customHeight="1" thickBot="1">
      <c r="A27" s="16" t="s">
        <v>21</v>
      </c>
      <c r="C27" s="6"/>
      <c r="D27">
        <f t="shared" si="2"/>
        <v>0</v>
      </c>
      <c r="E27" s="17" t="s">
        <v>108</v>
      </c>
      <c r="F27" s="18">
        <v>6</v>
      </c>
      <c r="G27" s="18">
        <f t="shared" si="7"/>
        <v>0</v>
      </c>
      <c r="H27" s="48"/>
      <c r="I27" s="17">
        <f t="shared" si="3"/>
        <v>0</v>
      </c>
      <c r="J27" s="22" t="s">
        <v>109</v>
      </c>
      <c r="K27" s="18">
        <v>2.75</v>
      </c>
      <c r="L27" s="18">
        <f t="shared" si="4"/>
        <v>0</v>
      </c>
      <c r="M27" s="48"/>
      <c r="N27" s="17">
        <f t="shared" si="5"/>
        <v>0</v>
      </c>
      <c r="O27" s="17"/>
      <c r="P27" s="18"/>
      <c r="Q27" s="18">
        <f t="shared" si="8"/>
        <v>0</v>
      </c>
      <c r="R27" s="48"/>
      <c r="S27" s="17">
        <f t="shared" si="0"/>
        <v>0</v>
      </c>
      <c r="T27" s="17"/>
      <c r="U27" s="18"/>
      <c r="V27" s="18"/>
      <c r="W27" s="48"/>
      <c r="X27">
        <f t="shared" si="6"/>
        <v>0</v>
      </c>
    </row>
    <row r="28" spans="1:24" ht="15.75" customHeight="1">
      <c r="A28" s="16" t="s">
        <v>22</v>
      </c>
      <c r="C28" s="6"/>
      <c r="D28">
        <f t="shared" si="2"/>
        <v>0</v>
      </c>
      <c r="E28" s="17" t="s">
        <v>190</v>
      </c>
      <c r="F28" s="18">
        <v>3</v>
      </c>
      <c r="G28" s="18">
        <f t="shared" si="7"/>
        <v>0</v>
      </c>
      <c r="H28" s="48"/>
      <c r="I28" s="17">
        <f t="shared" si="3"/>
        <v>0</v>
      </c>
      <c r="J28" s="22" t="s">
        <v>154</v>
      </c>
      <c r="K28" s="18">
        <v>2.75</v>
      </c>
      <c r="L28" s="18">
        <f t="shared" si="4"/>
        <v>0</v>
      </c>
      <c r="M28" s="48"/>
      <c r="N28" s="17">
        <f>K28*M28</f>
        <v>0</v>
      </c>
      <c r="O28" s="113" t="s">
        <v>147</v>
      </c>
      <c r="P28" s="18"/>
      <c r="Q28" s="18">
        <f t="shared" si="8"/>
        <v>0</v>
      </c>
      <c r="R28" s="48"/>
      <c r="S28" s="17">
        <f t="shared" si="0"/>
        <v>0</v>
      </c>
      <c r="T28" s="29" t="s">
        <v>123</v>
      </c>
      <c r="U28" s="70"/>
      <c r="V28" s="18"/>
      <c r="W28" s="48"/>
      <c r="X28">
        <f t="shared" si="6"/>
        <v>0</v>
      </c>
    </row>
    <row r="29" spans="1:24" ht="15.75" customHeight="1">
      <c r="A29" s="16" t="s">
        <v>23</v>
      </c>
      <c r="C29" s="6"/>
      <c r="D29">
        <f t="shared" si="2"/>
        <v>0</v>
      </c>
      <c r="E29" s="17"/>
      <c r="F29" s="18"/>
      <c r="G29" s="18">
        <f>+H29</f>
        <v>0</v>
      </c>
      <c r="H29" s="48"/>
      <c r="I29" s="17">
        <f t="shared" si="3"/>
        <v>0</v>
      </c>
      <c r="J29" s="89" t="s">
        <v>182</v>
      </c>
      <c r="K29" s="18">
        <v>2.75</v>
      </c>
      <c r="L29" s="18">
        <f t="shared" si="4"/>
        <v>0</v>
      </c>
      <c r="M29" s="48"/>
      <c r="N29" s="17">
        <f>K29*M29</f>
        <v>0</v>
      </c>
      <c r="O29" s="88" t="s">
        <v>199</v>
      </c>
      <c r="P29" s="18">
        <v>125</v>
      </c>
      <c r="Q29" s="18">
        <f t="shared" si="8"/>
        <v>0</v>
      </c>
      <c r="R29" s="48"/>
      <c r="S29" s="17">
        <f t="shared" si="0"/>
        <v>0</v>
      </c>
      <c r="T29" s="17" t="s">
        <v>121</v>
      </c>
      <c r="U29" s="18">
        <v>150</v>
      </c>
      <c r="V29" s="18"/>
      <c r="W29" s="48"/>
      <c r="X29">
        <f t="shared" si="6"/>
        <v>0</v>
      </c>
    </row>
    <row r="30" spans="1:24" ht="15.75" customHeight="1">
      <c r="A30" s="16" t="s">
        <v>24</v>
      </c>
      <c r="C30" s="6"/>
      <c r="D30">
        <f t="shared" si="2"/>
        <v>0</v>
      </c>
      <c r="E30" s="17"/>
      <c r="F30" s="18"/>
      <c r="G30" s="18">
        <f>+H30</f>
        <v>0</v>
      </c>
      <c r="H30" s="48"/>
      <c r="I30" s="17">
        <f t="shared" si="3"/>
        <v>0</v>
      </c>
      <c r="J30" s="22"/>
      <c r="K30" s="18"/>
      <c r="L30" s="18">
        <f t="shared" si="4"/>
        <v>0</v>
      </c>
      <c r="M30" s="48"/>
      <c r="N30" s="66">
        <f>K30*M30</f>
        <v>0</v>
      </c>
      <c r="O30" s="88" t="s">
        <v>200</v>
      </c>
      <c r="P30" s="67">
        <v>250</v>
      </c>
      <c r="Q30" s="18"/>
      <c r="R30" s="48"/>
      <c r="S30" s="17">
        <f t="shared" si="0"/>
        <v>0</v>
      </c>
      <c r="T30" s="17" t="s">
        <v>49</v>
      </c>
      <c r="U30" s="18">
        <v>75</v>
      </c>
      <c r="V30" s="18"/>
      <c r="W30" s="49"/>
      <c r="X30">
        <f t="shared" si="6"/>
        <v>0</v>
      </c>
    </row>
    <row r="31" spans="1:24" ht="15.75" customHeight="1">
      <c r="A31" s="16" t="s">
        <v>25</v>
      </c>
      <c r="C31" s="6"/>
      <c r="D31">
        <f t="shared" si="2"/>
        <v>0</v>
      </c>
      <c r="E31" s="17"/>
      <c r="F31" s="18"/>
      <c r="G31" s="18">
        <f>+H31</f>
        <v>0</v>
      </c>
      <c r="H31" s="48"/>
      <c r="I31" s="17">
        <f t="shared" si="3"/>
        <v>0</v>
      </c>
      <c r="J31" s="22"/>
      <c r="K31" s="18"/>
      <c r="L31" s="18">
        <f t="shared" si="4"/>
        <v>0</v>
      </c>
      <c r="M31" s="48"/>
      <c r="N31" s="17">
        <f>K31*M31</f>
        <v>0</v>
      </c>
      <c r="O31" s="91" t="s">
        <v>201</v>
      </c>
      <c r="P31" s="70">
        <v>200</v>
      </c>
      <c r="Q31" s="18">
        <f>+R31</f>
        <v>0</v>
      </c>
      <c r="R31" s="48"/>
      <c r="S31" s="17">
        <f t="shared" si="0"/>
        <v>0</v>
      </c>
      <c r="T31" s="17" t="s">
        <v>60</v>
      </c>
      <c r="U31" s="18">
        <v>1</v>
      </c>
      <c r="V31" s="18"/>
      <c r="W31" s="50">
        <f>IF(U32="j",V40+Q38+L38+G38,0)</f>
        <v>0</v>
      </c>
      <c r="X31">
        <f>U31*W31</f>
        <v>0</v>
      </c>
    </row>
    <row r="32" spans="1:24" ht="15.75" customHeight="1">
      <c r="A32" s="16" t="s">
        <v>26</v>
      </c>
      <c r="C32" s="6"/>
      <c r="D32">
        <f t="shared" si="2"/>
        <v>0</v>
      </c>
      <c r="E32" s="17"/>
      <c r="F32" s="18"/>
      <c r="G32" s="18">
        <f>+H32</f>
        <v>0</v>
      </c>
      <c r="H32" s="48"/>
      <c r="I32" s="17">
        <f t="shared" si="3"/>
        <v>0</v>
      </c>
      <c r="J32" s="22" t="s">
        <v>155</v>
      </c>
      <c r="K32" s="18">
        <v>3</v>
      </c>
      <c r="L32" s="18">
        <f t="shared" si="4"/>
        <v>0</v>
      </c>
      <c r="M32" s="48"/>
      <c r="N32" s="17">
        <f>K32*M32</f>
        <v>0</v>
      </c>
      <c r="O32" s="17" t="s">
        <v>148</v>
      </c>
      <c r="P32" s="70">
        <v>524</v>
      </c>
      <c r="Q32" s="18">
        <f>+R32</f>
        <v>0</v>
      </c>
      <c r="R32" s="48"/>
      <c r="S32" s="17">
        <f t="shared" si="0"/>
        <v>0</v>
      </c>
      <c r="T32" s="23" t="s">
        <v>139</v>
      </c>
      <c r="U32" s="75" t="s">
        <v>198</v>
      </c>
      <c r="V32" s="18"/>
      <c r="W32" s="50"/>
      <c r="X32" s="8">
        <f>+W32</f>
        <v>0</v>
      </c>
    </row>
    <row r="33" spans="1:23" ht="15.75" customHeight="1" thickBot="1">
      <c r="A33" s="16" t="s">
        <v>27</v>
      </c>
      <c r="C33" s="6"/>
      <c r="D33">
        <f t="shared" si="2"/>
        <v>0</v>
      </c>
      <c r="E33" s="17"/>
      <c r="F33" s="18"/>
      <c r="G33" s="18">
        <f>+H33</f>
        <v>0</v>
      </c>
      <c r="H33" s="48"/>
      <c r="I33" s="17">
        <f t="shared" si="3"/>
        <v>0</v>
      </c>
      <c r="J33" s="77" t="s">
        <v>179</v>
      </c>
      <c r="K33" s="18">
        <v>5</v>
      </c>
      <c r="L33" s="18">
        <f t="shared" si="4"/>
        <v>0</v>
      </c>
      <c r="M33" s="48"/>
      <c r="N33" s="17">
        <f t="shared" si="5"/>
        <v>0</v>
      </c>
      <c r="O33" s="17" t="s">
        <v>140</v>
      </c>
      <c r="P33" s="18">
        <v>1</v>
      </c>
      <c r="Q33" s="18">
        <f>+R33</f>
        <v>0</v>
      </c>
      <c r="R33" s="48"/>
      <c r="S33" s="17">
        <f t="shared" si="0"/>
        <v>0</v>
      </c>
      <c r="T33" s="111" t="s">
        <v>189</v>
      </c>
      <c r="U33" s="59"/>
      <c r="V33" s="59"/>
      <c r="W33" s="73">
        <v>1</v>
      </c>
    </row>
    <row r="34" spans="1:23" ht="15.75" customHeight="1" thickBot="1">
      <c r="A34" s="16" t="s">
        <v>28</v>
      </c>
      <c r="C34" s="6"/>
      <c r="H34" s="6"/>
      <c r="M34" s="6"/>
      <c r="R34" s="6"/>
      <c r="T34" s="105" t="s">
        <v>20</v>
      </c>
      <c r="U34" s="114">
        <f>X39+S38+N38+I38+D39+U33</f>
        <v>0</v>
      </c>
      <c r="V34" s="114"/>
      <c r="W34" s="115"/>
    </row>
    <row r="35" spans="1:24" ht="15.75" customHeight="1">
      <c r="A35" s="16" t="s">
        <v>29</v>
      </c>
      <c r="C35" s="6"/>
      <c r="E35" s="45"/>
      <c r="F35" s="46"/>
      <c r="H35" s="6"/>
      <c r="J35" s="93" t="s">
        <v>186</v>
      </c>
      <c r="K35" s="94"/>
      <c r="L35" s="95"/>
      <c r="M35" s="96"/>
      <c r="N35" s="97"/>
      <c r="O35" s="98"/>
      <c r="R35" s="6"/>
      <c r="T35" s="106"/>
      <c r="U35" s="116"/>
      <c r="V35" s="116"/>
      <c r="W35" s="117"/>
      <c r="X35" s="5">
        <v>0.25</v>
      </c>
    </row>
    <row r="36" spans="1:23" ht="15.75" customHeight="1" thickBot="1">
      <c r="A36" s="16" t="s">
        <v>30</v>
      </c>
      <c r="C36" s="6"/>
      <c r="E36" s="45"/>
      <c r="F36" s="46"/>
      <c r="H36" s="6"/>
      <c r="J36" s="99" t="s">
        <v>187</v>
      </c>
      <c r="K36" s="100"/>
      <c r="L36" s="101"/>
      <c r="M36" s="102"/>
      <c r="N36" s="103"/>
      <c r="O36" s="104"/>
      <c r="R36" s="6"/>
      <c r="T36" s="107" t="s">
        <v>18</v>
      </c>
      <c r="U36" s="116">
        <f>(U34+U35)*X35</f>
        <v>0</v>
      </c>
      <c r="V36" s="116"/>
      <c r="W36" s="117"/>
    </row>
    <row r="37" spans="3:23" ht="15.75" customHeight="1" thickBot="1">
      <c r="C37" s="6"/>
      <c r="F37" s="69"/>
      <c r="K37" s="46"/>
      <c r="T37" s="108" t="s">
        <v>19</v>
      </c>
      <c r="U37" s="118">
        <f>SUM(U34:W36)</f>
        <v>0</v>
      </c>
      <c r="V37" s="118"/>
      <c r="W37" s="119"/>
    </row>
    <row r="38" spans="3:20" ht="15.75" customHeight="1">
      <c r="C38" s="112"/>
      <c r="E38" s="1"/>
      <c r="G38" s="3">
        <f>SUM(G18:G33)</f>
        <v>0</v>
      </c>
      <c r="I38" s="7">
        <f>SUM(I7:I37)</f>
        <v>0</v>
      </c>
      <c r="L38" s="3">
        <f>SUM(L7:L37)</f>
        <v>0</v>
      </c>
      <c r="N38">
        <f>SUM(N7:N37)</f>
        <v>0</v>
      </c>
      <c r="Q38" s="3">
        <f>SUM(Q7:Q37)</f>
        <v>0</v>
      </c>
      <c r="S38">
        <f>SUM(S7:S37)</f>
        <v>0</v>
      </c>
      <c r="T38" s="2"/>
    </row>
    <row r="39" spans="1:24" ht="33" customHeight="1">
      <c r="A39" s="85" t="s">
        <v>40</v>
      </c>
      <c r="B39" s="79"/>
      <c r="C39" s="79"/>
      <c r="D39" s="83">
        <f>SUM(D7:D38)</f>
        <v>0</v>
      </c>
      <c r="E39" s="79"/>
      <c r="F39" s="80"/>
      <c r="G39" s="84" t="s">
        <v>32</v>
      </c>
      <c r="H39" s="80"/>
      <c r="I39" s="31" t="s">
        <v>38</v>
      </c>
      <c r="J39" s="86" t="s">
        <v>204</v>
      </c>
      <c r="L39" s="3" t="s">
        <v>32</v>
      </c>
      <c r="N39" t="s">
        <v>38</v>
      </c>
      <c r="O39" s="57" t="s">
        <v>105</v>
      </c>
      <c r="Q39" s="3" t="s">
        <v>32</v>
      </c>
      <c r="S39" t="s">
        <v>38</v>
      </c>
      <c r="X39">
        <f>SUM(X7:X32)</f>
        <v>0</v>
      </c>
    </row>
    <row r="40" spans="15:24" ht="15.75" customHeight="1">
      <c r="O40" s="2" t="s">
        <v>106</v>
      </c>
      <c r="V40" s="3">
        <f>SUM(V7:V29)</f>
        <v>0</v>
      </c>
      <c r="X40" t="s">
        <v>38</v>
      </c>
    </row>
    <row r="41" spans="15:22" ht="15.75" customHeight="1">
      <c r="O41" s="2" t="s">
        <v>48</v>
      </c>
      <c r="V41" s="3" t="s">
        <v>32</v>
      </c>
    </row>
    <row r="42" spans="2:15" ht="15.75" customHeight="1">
      <c r="B42" s="36" t="s">
        <v>61</v>
      </c>
      <c r="C42" s="33"/>
      <c r="D42" s="34" t="s">
        <v>61</v>
      </c>
      <c r="E42" s="35">
        <f ca="1">NOW()</f>
        <v>43316.57711215278</v>
      </c>
      <c r="O42" s="1" t="s">
        <v>191</v>
      </c>
    </row>
    <row r="43" spans="15:22" ht="15.75" customHeight="1">
      <c r="O43" s="2"/>
      <c r="V43" s="3" t="s">
        <v>112</v>
      </c>
    </row>
    <row r="44" ht="15.75" customHeight="1">
      <c r="V44" s="3">
        <f>+U37</f>
        <v>0</v>
      </c>
    </row>
    <row r="81" spans="1:3" ht="15.75" customHeight="1">
      <c r="A81" s="53"/>
      <c r="B81" s="3"/>
      <c r="C81" s="54"/>
    </row>
    <row r="82" spans="1:3" ht="15.75" customHeight="1">
      <c r="A82" s="30"/>
      <c r="B82" s="3"/>
      <c r="C82" s="55"/>
    </row>
    <row r="83" spans="1:3" ht="15.75" customHeight="1">
      <c r="A83" s="30"/>
      <c r="B83" s="3"/>
      <c r="C83" s="56"/>
    </row>
    <row r="98" ht="24" customHeight="1"/>
  </sheetData>
  <sheetProtection/>
  <mergeCells count="4">
    <mergeCell ref="U34:W34"/>
    <mergeCell ref="U36:W36"/>
    <mergeCell ref="U37:W37"/>
    <mergeCell ref="U35:W35"/>
  </mergeCells>
  <printOptions horizontalCentered="1" verticalCentered="1"/>
  <pageMargins left="0.3937007874015748" right="0.47" top="0.24" bottom="0.19" header="0" footer="0"/>
  <pageSetup fitToHeight="1" fitToWidth="1" horizontalDpi="300" verticalDpi="300" orientation="landscape" paperSize="9" scale="72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P58"/>
  <sheetViews>
    <sheetView showGridLines="0" zoomScalePageLayoutView="0" workbookViewId="0" topLeftCell="A1">
      <selection activeCell="P57" sqref="P57:P58"/>
    </sheetView>
  </sheetViews>
  <sheetFormatPr defaultColWidth="9.140625" defaultRowHeight="12.75"/>
  <cols>
    <col min="1" max="1" width="126.7109375" style="0" customWidth="1"/>
    <col min="15" max="15" width="9.00390625" style="0" customWidth="1"/>
    <col min="16" max="16" width="13.57421875" style="0" customWidth="1"/>
  </cols>
  <sheetData>
    <row r="1" ht="22.5">
      <c r="A1" s="43" t="s">
        <v>73</v>
      </c>
    </row>
    <row r="2" ht="15.75">
      <c r="A2" s="40"/>
    </row>
    <row r="4" ht="15.75">
      <c r="A4" s="41" t="s">
        <v>74</v>
      </c>
    </row>
    <row r="5" ht="15.75">
      <c r="A5" s="40" t="s">
        <v>99</v>
      </c>
    </row>
    <row r="6" ht="15.75">
      <c r="A6" s="40" t="s">
        <v>100</v>
      </c>
    </row>
    <row r="7" ht="15.75">
      <c r="A7" s="40" t="s">
        <v>101</v>
      </c>
    </row>
    <row r="8" ht="15.75">
      <c r="A8" s="40"/>
    </row>
    <row r="10" ht="15.75">
      <c r="A10" s="41" t="s">
        <v>75</v>
      </c>
    </row>
    <row r="11" ht="15.75">
      <c r="A11" s="40" t="s">
        <v>76</v>
      </c>
    </row>
    <row r="12" ht="15.75">
      <c r="A12" s="40" t="s">
        <v>77</v>
      </c>
    </row>
    <row r="13" ht="15.75">
      <c r="A13" s="40" t="s">
        <v>90</v>
      </c>
    </row>
    <row r="14" ht="15.75">
      <c r="A14" s="40" t="s">
        <v>91</v>
      </c>
    </row>
    <row r="15" ht="15.75">
      <c r="A15" s="40" t="s">
        <v>78</v>
      </c>
    </row>
    <row r="16" ht="15.75">
      <c r="A16" s="40" t="s">
        <v>79</v>
      </c>
    </row>
    <row r="17" ht="15.75">
      <c r="A17" s="40"/>
    </row>
    <row r="19" ht="15.75">
      <c r="A19" s="41" t="s">
        <v>80</v>
      </c>
    </row>
    <row r="20" ht="15.75">
      <c r="A20" s="40" t="s">
        <v>81</v>
      </c>
    </row>
    <row r="21" ht="15.75">
      <c r="A21" s="40" t="s">
        <v>82</v>
      </c>
    </row>
    <row r="22" ht="15.75">
      <c r="A22" s="40" t="s">
        <v>98</v>
      </c>
    </row>
    <row r="23" ht="15.75">
      <c r="A23" s="40" t="s">
        <v>83</v>
      </c>
    </row>
    <row r="24" ht="15.75">
      <c r="A24" s="40" t="s">
        <v>97</v>
      </c>
    </row>
    <row r="25" ht="15.75">
      <c r="A25" s="40" t="s">
        <v>96</v>
      </c>
    </row>
    <row r="26" ht="15.75">
      <c r="A26" s="40" t="s">
        <v>84</v>
      </c>
    </row>
    <row r="27" ht="15.75">
      <c r="A27" s="40" t="s">
        <v>85</v>
      </c>
    </row>
    <row r="28" ht="15.75">
      <c r="A28" s="40" t="s">
        <v>86</v>
      </c>
    </row>
    <row r="29" ht="15.75">
      <c r="A29" s="40" t="s">
        <v>87</v>
      </c>
    </row>
    <row r="30" ht="15.75">
      <c r="A30" s="40" t="s">
        <v>88</v>
      </c>
    </row>
    <row r="31" ht="15.75">
      <c r="A31" s="40"/>
    </row>
    <row r="33" ht="15.75">
      <c r="A33" s="41" t="s">
        <v>89</v>
      </c>
    </row>
    <row r="34" ht="15.75">
      <c r="A34" s="40" t="s">
        <v>95</v>
      </c>
    </row>
    <row r="35" ht="15.75">
      <c r="A35" s="40" t="s">
        <v>92</v>
      </c>
    </row>
    <row r="36" ht="15.75">
      <c r="A36" s="40" t="s">
        <v>93</v>
      </c>
    </row>
    <row r="37" ht="15.75">
      <c r="A37" s="40" t="s">
        <v>94</v>
      </c>
    </row>
    <row r="52" ht="12.75">
      <c r="M52" s="64" t="s">
        <v>128</v>
      </c>
    </row>
    <row r="56" spans="14:16" ht="26.25">
      <c r="N56" s="58" t="s">
        <v>126</v>
      </c>
      <c r="O56" s="3"/>
      <c r="P56" s="54"/>
    </row>
    <row r="57" spans="14:16" ht="12.75">
      <c r="N57" s="30" t="s">
        <v>127</v>
      </c>
      <c r="O57" s="3"/>
      <c r="P57" s="55">
        <f ca="1">NOW()</f>
        <v>43316.57711215278</v>
      </c>
    </row>
    <row r="58" spans="14:16" ht="12.75">
      <c r="N58" s="92" t="s">
        <v>185</v>
      </c>
      <c r="O58" s="3"/>
      <c r="P58" s="56">
        <v>25245520</v>
      </c>
    </row>
  </sheetData>
  <sheetProtection/>
  <hyperlinks>
    <hyperlink ref="M52" location="'Prisliste 08'!A1" display="Gå til fakturering"/>
  </hyperlink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K45"/>
  <sheetViews>
    <sheetView showGridLines="0" zoomScalePageLayoutView="0" workbookViewId="0" topLeftCell="B1">
      <selection activeCell="B1" sqref="B1"/>
    </sheetView>
  </sheetViews>
  <sheetFormatPr defaultColWidth="9.140625" defaultRowHeight="12.75"/>
  <sheetData>
    <row r="1" ht="23.25">
      <c r="B1" s="42" t="s">
        <v>102</v>
      </c>
    </row>
    <row r="2" spans="1:10" ht="18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8">
      <c r="A3" s="37"/>
      <c r="B3" s="37" t="s">
        <v>62</v>
      </c>
      <c r="C3" s="37"/>
      <c r="D3" s="37"/>
      <c r="E3" s="37"/>
      <c r="F3" s="37"/>
      <c r="G3" s="37"/>
      <c r="H3" s="37"/>
      <c r="I3" s="37"/>
      <c r="J3" s="37"/>
    </row>
    <row r="4" spans="1:10" ht="18">
      <c r="A4" s="37"/>
      <c r="B4" s="37" t="s">
        <v>63</v>
      </c>
      <c r="C4" s="37"/>
      <c r="D4" s="37"/>
      <c r="E4" s="37"/>
      <c r="F4" s="37"/>
      <c r="G4" s="37"/>
      <c r="H4" s="37"/>
      <c r="I4" s="37"/>
      <c r="J4" s="37"/>
    </row>
    <row r="5" spans="1:10" ht="18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">
      <c r="A6" s="37"/>
      <c r="B6" s="37" t="s">
        <v>64</v>
      </c>
      <c r="C6" s="37"/>
      <c r="D6" s="37"/>
      <c r="E6" s="37"/>
      <c r="F6" s="37"/>
      <c r="G6" s="37"/>
      <c r="H6" s="37"/>
      <c r="I6" s="37"/>
      <c r="J6" s="37"/>
    </row>
    <row r="7" spans="1:10" ht="18">
      <c r="A7" s="37"/>
      <c r="B7" s="37" t="s">
        <v>65</v>
      </c>
      <c r="C7" s="37"/>
      <c r="D7" s="37"/>
      <c r="E7" s="37"/>
      <c r="F7" s="37"/>
      <c r="G7" s="37"/>
      <c r="H7" s="37"/>
      <c r="I7" s="37"/>
      <c r="J7" s="37"/>
    </row>
    <row r="8" spans="1:10" ht="18">
      <c r="A8" s="37"/>
      <c r="B8" s="37" t="s">
        <v>66</v>
      </c>
      <c r="C8" s="37"/>
      <c r="D8" s="37"/>
      <c r="E8" s="37"/>
      <c r="F8" s="37"/>
      <c r="G8" s="37"/>
      <c r="H8" s="37"/>
      <c r="I8" s="37"/>
      <c r="J8" s="37"/>
    </row>
    <row r="9" spans="1:10" ht="18">
      <c r="A9" s="37"/>
      <c r="B9" s="37" t="s">
        <v>67</v>
      </c>
      <c r="C9" s="37"/>
      <c r="D9" s="37"/>
      <c r="E9" s="37"/>
      <c r="F9" s="37"/>
      <c r="G9" s="37"/>
      <c r="H9" s="37"/>
      <c r="I9" s="37"/>
      <c r="J9" s="37"/>
    </row>
    <row r="10" spans="1:10" ht="18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8">
      <c r="A11" s="37"/>
      <c r="B11" s="37" t="s">
        <v>68</v>
      </c>
      <c r="C11" s="37"/>
      <c r="D11" s="37"/>
      <c r="E11" s="37"/>
      <c r="F11" s="37"/>
      <c r="G11" s="37"/>
      <c r="H11" s="37"/>
      <c r="I11" s="37"/>
      <c r="J11" s="37"/>
    </row>
    <row r="12" spans="1:10" ht="18">
      <c r="A12" s="37"/>
      <c r="B12" s="37" t="s">
        <v>69</v>
      </c>
      <c r="C12" s="37"/>
      <c r="D12" s="37"/>
      <c r="E12" s="37"/>
      <c r="F12" s="37"/>
      <c r="G12" s="37"/>
      <c r="H12" s="37"/>
      <c r="I12" s="37"/>
      <c r="J12" s="37"/>
    </row>
    <row r="13" spans="1:10" ht="18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8">
      <c r="A14" s="37"/>
      <c r="B14" s="37" t="s">
        <v>70</v>
      </c>
      <c r="C14" s="37"/>
      <c r="D14" s="37"/>
      <c r="E14" s="37"/>
      <c r="F14" s="37"/>
      <c r="G14" s="37"/>
      <c r="H14" s="37"/>
      <c r="I14" s="37"/>
      <c r="J14" s="37"/>
    </row>
    <row r="15" spans="1:10" ht="18">
      <c r="A15" s="37"/>
      <c r="B15" s="37"/>
      <c r="C15" s="44"/>
      <c r="D15" s="44"/>
      <c r="E15" s="44"/>
      <c r="F15" s="44"/>
      <c r="G15" s="44"/>
      <c r="H15" s="44"/>
      <c r="I15" s="44"/>
      <c r="J15" s="37"/>
    </row>
    <row r="16" spans="3:9" ht="12.75">
      <c r="C16" s="45"/>
      <c r="D16" s="45"/>
      <c r="E16" s="45"/>
      <c r="F16" s="45"/>
      <c r="G16" s="45"/>
      <c r="H16" s="45"/>
      <c r="I16" s="45"/>
    </row>
    <row r="17" spans="3:9" ht="12.75">
      <c r="C17" s="45"/>
      <c r="D17" s="45"/>
      <c r="E17" s="45"/>
      <c r="F17" s="45"/>
      <c r="G17" s="45"/>
      <c r="H17" s="45"/>
      <c r="I17" s="45"/>
    </row>
    <row r="18" spans="3:9" ht="12.75">
      <c r="C18" s="45"/>
      <c r="D18" s="45"/>
      <c r="E18" s="45"/>
      <c r="F18" s="45"/>
      <c r="G18" s="45"/>
      <c r="H18" s="45"/>
      <c r="I18" s="45"/>
    </row>
    <row r="19" spans="3:9" ht="12.75">
      <c r="C19" s="45"/>
      <c r="D19" s="45"/>
      <c r="E19" s="45"/>
      <c r="F19" s="45"/>
      <c r="G19" s="45"/>
      <c r="H19" s="45"/>
      <c r="I19" s="45"/>
    </row>
    <row r="20" spans="3:9" ht="12.75">
      <c r="C20" s="45"/>
      <c r="D20" s="45"/>
      <c r="E20" s="45"/>
      <c r="F20" s="45"/>
      <c r="G20" s="45"/>
      <c r="H20" s="45"/>
      <c r="I20" s="45"/>
    </row>
    <row r="21" spans="3:9" ht="12.75">
      <c r="C21" s="45"/>
      <c r="D21" s="45"/>
      <c r="E21" s="45"/>
      <c r="F21" s="45"/>
      <c r="G21" s="45"/>
      <c r="H21" s="45"/>
      <c r="I21" s="45"/>
    </row>
    <row r="22" spans="1:11" ht="15">
      <c r="A22" s="38"/>
      <c r="B22" s="39" t="s">
        <v>71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5">
      <c r="A23" s="38"/>
      <c r="B23" s="39" t="s">
        <v>72</v>
      </c>
      <c r="C23" s="38"/>
      <c r="D23" s="38"/>
      <c r="E23" s="38"/>
      <c r="F23" s="38"/>
      <c r="G23" s="38"/>
      <c r="H23" s="38"/>
      <c r="I23" s="38"/>
      <c r="J23" s="38"/>
      <c r="K23" s="38"/>
    </row>
    <row r="44" spans="2:3" ht="15.75">
      <c r="B44" s="33" t="s">
        <v>103</v>
      </c>
      <c r="C44" s="33"/>
    </row>
    <row r="45" spans="2:3" ht="15.75">
      <c r="B45" s="33" t="s">
        <v>104</v>
      </c>
      <c r="C45" s="33"/>
    </row>
  </sheetData>
  <sheetProtection/>
  <printOptions/>
  <pageMargins left="0.3" right="0.18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Grøtner</dc:creator>
  <cp:keywords/>
  <dc:description/>
  <cp:lastModifiedBy>Henrik Madsen</cp:lastModifiedBy>
  <cp:lastPrinted>2015-06-15T15:21:58Z</cp:lastPrinted>
  <dcterms:created xsi:type="dcterms:W3CDTF">1999-06-28T20:21:30Z</dcterms:created>
  <dcterms:modified xsi:type="dcterms:W3CDTF">2018-08-04T11:55:45Z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